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doctors-my.sharepoint.com/personal/tamara_reichert_albertadoctors_org/Documents/ACTT/2023 PCN Forum/Forum Content/Presentations/Saturday/day 2 - With and for the team/"/>
    </mc:Choice>
  </mc:AlternateContent>
  <xr:revisionPtr revIDLastSave="2" documentId="8_{7508EF95-6839-4B16-A999-1071C14B57BB}" xr6:coauthVersionLast="47" xr6:coauthVersionMax="47" xr10:uidLastSave="{3D166019-86C5-4F4D-A378-0995032DB5A7}"/>
  <bookViews>
    <workbookView xWindow="28680" yWindow="-120" windowWidth="29040" windowHeight="15840" xr2:uid="{CCEFD506-FC32-4D2A-8069-539C185AE6E2}"/>
  </bookViews>
  <sheets>
    <sheet name="Main file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F13" i="2" s="1"/>
  <c r="H13" i="2" s="1"/>
  <c r="I13" i="2" s="1"/>
  <c r="J13" i="2" s="1"/>
  <c r="L13" i="2" s="1"/>
  <c r="O13" i="2" s="1"/>
  <c r="E12" i="2"/>
  <c r="F12" i="2" s="1"/>
  <c r="G12" i="2" s="1"/>
  <c r="H12" i="2" s="1"/>
  <c r="I12" i="2" s="1"/>
  <c r="J12" i="2" s="1"/>
  <c r="K12" i="2" s="1"/>
  <c r="L12" i="2" s="1"/>
  <c r="M12" i="2" s="1"/>
  <c r="O12" i="2" s="1"/>
  <c r="E11" i="2"/>
  <c r="F11" i="2" s="1"/>
  <c r="G11" i="2" s="1"/>
  <c r="H11" i="2" s="1"/>
  <c r="I11" i="2" s="1"/>
  <c r="J11" i="2" s="1"/>
  <c r="K11" i="2" s="1"/>
  <c r="L11" i="2" s="1"/>
  <c r="O11" i="2" s="1"/>
  <c r="E10" i="2"/>
  <c r="F10" i="2" s="1"/>
  <c r="G10" i="2" s="1"/>
  <c r="H10" i="2" s="1"/>
  <c r="I10" i="2" s="1"/>
  <c r="J10" i="2" s="1"/>
  <c r="K10" i="2" s="1"/>
  <c r="L10" i="2" s="1"/>
  <c r="O10" i="2" s="1"/>
  <c r="O14" i="2" l="1"/>
  <c r="E15" i="2"/>
  <c r="E16" i="2" s="1"/>
  <c r="F15" i="2"/>
  <c r="F16" i="2" s="1"/>
  <c r="G15" i="2"/>
  <c r="G16" i="2" s="1"/>
  <c r="H15" i="2"/>
  <c r="H16" i="2" s="1"/>
  <c r="I15" i="2"/>
  <c r="I16" i="2" s="1"/>
  <c r="J15" i="2"/>
  <c r="J16" i="2" s="1"/>
  <c r="K15" i="2"/>
  <c r="K16" i="2" s="1"/>
  <c r="L15" i="2"/>
  <c r="L16" i="2" s="1"/>
  <c r="M15" i="2"/>
  <c r="M16" i="2" s="1"/>
  <c r="N15" i="2"/>
  <c r="N16" i="2" s="1"/>
  <c r="O15" i="2"/>
  <c r="O16" i="2" s="1"/>
  <c r="D15" i="2"/>
  <c r="D16" i="2" s="1"/>
  <c r="E17" i="2"/>
  <c r="F17" i="2"/>
  <c r="G17" i="2"/>
  <c r="H17" i="2"/>
  <c r="I17" i="2"/>
  <c r="J17" i="2"/>
  <c r="K17" i="2"/>
  <c r="L17" i="2"/>
  <c r="M17" i="2"/>
  <c r="N17" i="2"/>
  <c r="O17" i="2"/>
  <c r="D17" i="2"/>
  <c r="E14" i="2"/>
  <c r="F14" i="2"/>
  <c r="G14" i="2"/>
  <c r="D14" i="2"/>
  <c r="I14" i="2" l="1"/>
  <c r="H14" i="2"/>
  <c r="N14" i="2"/>
  <c r="L14" i="2"/>
  <c r="K14" i="2"/>
  <c r="M14" i="2"/>
  <c r="J14" i="2"/>
  <c r="K2" i="2" l="1"/>
  <c r="J2" i="2"/>
  <c r="D2" i="2"/>
  <c r="O2" i="2"/>
  <c r="G2" i="2"/>
  <c r="N2" i="2"/>
  <c r="F2" i="2"/>
  <c r="E2" i="2"/>
  <c r="I2" i="2"/>
  <c r="H2" i="2"/>
  <c r="M2" i="2"/>
  <c r="L2" i="2"/>
  <c r="D8" i="2"/>
  <c r="D9" i="2" s="1"/>
  <c r="K8" i="2"/>
  <c r="K9" i="2" s="1"/>
  <c r="H8" i="2"/>
  <c r="H9" i="2" s="1"/>
  <c r="J8" i="2"/>
  <c r="J9" i="2" s="1"/>
  <c r="O8" i="2"/>
  <c r="O9" i="2" s="1"/>
  <c r="G8" i="2"/>
  <c r="G9" i="2" s="1"/>
  <c r="I8" i="2"/>
  <c r="I9" i="2" s="1"/>
  <c r="N8" i="2"/>
  <c r="N9" i="2" s="1"/>
  <c r="F8" i="2"/>
  <c r="F9" i="2" s="1"/>
  <c r="M8" i="2"/>
  <c r="M18" i="2" s="1"/>
  <c r="E8" i="2"/>
  <c r="E9" i="2" s="1"/>
  <c r="L8" i="2"/>
  <c r="L9" i="2" s="1"/>
  <c r="P2" i="2" l="1"/>
  <c r="M9" i="2"/>
  <c r="M19" i="2"/>
  <c r="N18" i="2"/>
  <c r="N19" i="2" s="1"/>
  <c r="O18" i="2"/>
  <c r="O19" i="2" s="1"/>
  <c r="J18" i="2"/>
  <c r="J19" i="2" s="1"/>
  <c r="H18" i="2"/>
  <c r="H19" i="2" s="1"/>
  <c r="K18" i="2"/>
  <c r="K19" i="2" s="1"/>
  <c r="F18" i="2"/>
  <c r="F19" i="2" s="1"/>
  <c r="I18" i="2"/>
  <c r="I19" i="2" s="1"/>
  <c r="L18" i="2"/>
  <c r="L19" i="2" s="1"/>
  <c r="E18" i="2"/>
  <c r="E19" i="2" s="1"/>
  <c r="G18" i="2"/>
  <c r="G19" i="2" s="1"/>
  <c r="D18" i="2"/>
  <c r="D19" i="2" s="1"/>
</calcChain>
</file>

<file path=xl/sharedStrings.xml><?xml version="1.0" encoding="utf-8"?>
<sst xmlns="http://schemas.openxmlformats.org/spreadsheetml/2006/main" count="32" uniqueCount="32">
  <si>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</si>
  <si>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</si>
  <si>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</si>
  <si>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</si>
  <si>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</si>
  <si>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</si>
  <si>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</si>
  <si>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</si>
  <si>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</si>
  <si>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</si>
  <si>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</si>
  <si>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</si>
  <si>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monthly hourly pay </t>
  </si>
  <si>
    <t>YTD</t>
  </si>
  <si>
    <t xml:space="preserve">Expected Monthly Work Hours </t>
  </si>
  <si>
    <t xml:space="preserve">Financial &amp; Payroll data </t>
  </si>
  <si>
    <t>Time avaialble to see Patients (Hours)</t>
  </si>
  <si>
    <t xml:space="preserve">Monthly Salary + Benefits </t>
  </si>
  <si>
    <t>Workload Data (time distribution as a %)</t>
  </si>
  <si>
    <t xml:space="preserve">porportion of time seeing patients </t>
  </si>
  <si>
    <t>total (Workload Allocation Time Check)</t>
  </si>
  <si>
    <t>Proportion of time Allocated to Patient Care(hours)</t>
  </si>
  <si>
    <t xml:space="preserve">New Hourly Rate for  Patient Care (Proxy) </t>
  </si>
  <si>
    <t>Calculated hourly cost (using Wkld Data)</t>
  </si>
  <si>
    <t>Sick days ( Hours )</t>
  </si>
  <si>
    <t>vacation  ( Hours )</t>
  </si>
  <si>
    <t>Leave of Absence ( Hours )</t>
  </si>
  <si>
    <t>Patient 1:1 visits (%)</t>
  </si>
  <si>
    <t>Classes &amp; Workshops (%)</t>
  </si>
  <si>
    <t>Organizational time (%)</t>
  </si>
  <si>
    <t>Other (untracked time) (%)</t>
  </si>
  <si>
    <t xml:space="preserve">Workload Hourly rate Multiplier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</si>
</sst>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6" borderId="1" xfId="0" applyFont="1" applyFill="1" applyBorder="1"/>
    <xf numFmtId="0" fontId="1" fillId="7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/>
    <xf numFmtId="0" fontId="1" fillId="3" borderId="4" xfId="0" applyFont="1" applyFill="1" applyBorder="1"/>
    <xf numFmtId="0" fontId="1" fillId="5" borderId="3" xfId="0" applyFont="1" applyFill="1" applyBorder="1"/>
    <xf numFmtId="0" fontId="1" fillId="5" borderId="1" xfId="0" applyFont="1" applyFill="1" applyBorder="1"/>
    <xf numFmtId="0" fontId="1" fillId="0" borderId="5" xfId="0" applyFont="1" applyBorder="1" applyAlignment="1">
      <alignment wrapText="1"/>
    </xf>
    <xf numFmtId="0" fontId="0" fillId="0" borderId="8" xfId="0" applyBorder="1" applyAlignment="1">
      <alignment wrapText="1"/>
    </xf>
    <xf numFmtId="0" fontId="1" fillId="6" borderId="5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164" fontId="3" fillId="6" borderId="1" xfId="0" applyNumberFormat="1" applyFont="1" applyFill="1" applyBorder="1"/>
    <xf numFmtId="164" fontId="3" fillId="7" borderId="2" xfId="0" applyNumberFormat="1" applyFont="1" applyFill="1" applyBorder="1"/>
    <xf numFmtId="164" fontId="3" fillId="2" borderId="3" xfId="0" applyNumberFormat="1" applyFont="1" applyFill="1" applyBorder="1"/>
    <xf numFmtId="164" fontId="3" fillId="2" borderId="1" xfId="0" applyNumberFormat="1" applyFont="1" applyFill="1" applyBorder="1"/>
    <xf numFmtId="164" fontId="3" fillId="3" borderId="4" xfId="0" applyNumberFormat="1" applyFont="1" applyFill="1" applyBorder="1"/>
    <xf numFmtId="164" fontId="3" fillId="5" borderId="3" xfId="0" applyNumberFormat="1" applyFont="1" applyFill="1" applyBorder="1"/>
    <xf numFmtId="164" fontId="3" fillId="5" borderId="1" xfId="0" applyNumberFormat="1" applyFont="1" applyFill="1" applyBorder="1"/>
    <xf numFmtId="0" fontId="1" fillId="2" borderId="2" xfId="0" applyFont="1" applyFill="1" applyBorder="1"/>
    <xf numFmtId="164" fontId="3" fillId="2" borderId="2" xfId="0" applyNumberFormat="1" applyFont="1" applyFill="1" applyBorder="1"/>
    <xf numFmtId="0" fontId="4" fillId="10" borderId="4" xfId="0" applyFont="1" applyFill="1" applyBorder="1"/>
    <xf numFmtId="164" fontId="5" fillId="10" borderId="4" xfId="0" applyNumberFormat="1" applyFont="1" applyFill="1" applyBorder="1"/>
    <xf numFmtId="0" fontId="4" fillId="9" borderId="1" xfId="0" applyFont="1" applyFill="1" applyBorder="1" applyAlignment="1">
      <alignment wrapText="1"/>
    </xf>
    <xf numFmtId="164" fontId="5" fillId="9" borderId="4" xfId="0" applyNumberFormat="1" applyFont="1" applyFill="1" applyBorder="1"/>
    <xf numFmtId="0" fontId="1" fillId="8" borderId="1" xfId="0" applyFont="1" applyFill="1" applyBorder="1"/>
    <xf numFmtId="164" fontId="3" fillId="8" borderId="1" xfId="0" applyNumberFormat="1" applyFont="1" applyFill="1" applyBorder="1"/>
    <xf numFmtId="0" fontId="2" fillId="4" borderId="1" xfId="0" applyFont="1" applyFill="1" applyBorder="1"/>
    <xf numFmtId="164" fontId="6" fillId="4" borderId="1" xfId="0" applyNumberFormat="1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2" fillId="0" borderId="11" xfId="0" applyFont="1" applyBorder="1"/>
    <xf numFmtId="0" fontId="2" fillId="6" borderId="12" xfId="0" applyFont="1" applyFill="1" applyBorder="1" applyAlignment="1">
      <alignment wrapText="1"/>
    </xf>
    <xf numFmtId="0" fontId="1" fillId="7" borderId="13" xfId="0" applyFont="1" applyFill="1" applyBorder="1"/>
    <xf numFmtId="164" fontId="3" fillId="7" borderId="13" xfId="0" applyNumberFormat="1" applyFont="1" applyFill="1" applyBorder="1"/>
    <xf numFmtId="164" fontId="3" fillId="7" borderId="14" xfId="0" applyNumberFormat="1" applyFont="1" applyFill="1" applyBorder="1"/>
    <xf numFmtId="164" fontId="3" fillId="6" borderId="6" xfId="0" applyNumberFormat="1" applyFont="1" applyFill="1" applyBorder="1"/>
    <xf numFmtId="164" fontId="3" fillId="7" borderId="9" xfId="0" applyNumberFormat="1" applyFont="1" applyFill="1" applyBorder="1"/>
    <xf numFmtId="164" fontId="5" fillId="10" borderId="7" xfId="0" applyNumberFormat="1" applyFont="1" applyFill="1" applyBorder="1"/>
    <xf numFmtId="164" fontId="3" fillId="2" borderId="10" xfId="0" applyNumberFormat="1" applyFont="1" applyFill="1" applyBorder="1"/>
    <xf numFmtId="164" fontId="3" fillId="2" borderId="6" xfId="0" applyNumberFormat="1" applyFont="1" applyFill="1" applyBorder="1"/>
    <xf numFmtId="164" fontId="3" fillId="2" borderId="9" xfId="0" applyNumberFormat="1" applyFont="1" applyFill="1" applyBorder="1"/>
    <xf numFmtId="0" fontId="0" fillId="2" borderId="8" xfId="0" applyFill="1" applyBorder="1" applyAlignment="1">
      <alignment wrapText="1"/>
    </xf>
    <xf numFmtId="164" fontId="5" fillId="9" borderId="7" xfId="0" applyNumberFormat="1" applyFont="1" applyFill="1" applyBorder="1"/>
    <xf numFmtId="164" fontId="3" fillId="3" borderId="7" xfId="0" applyNumberFormat="1" applyFont="1" applyFill="1" applyBorder="1"/>
    <xf numFmtId="164" fontId="3" fillId="5" borderId="10" xfId="0" applyNumberFormat="1" applyFont="1" applyFill="1" applyBorder="1"/>
    <xf numFmtId="164" fontId="3" fillId="5" borderId="6" xfId="0" applyNumberFormat="1" applyFont="1" applyFill="1" applyBorder="1"/>
    <xf numFmtId="164" fontId="6" fillId="4" borderId="6" xfId="0" applyNumberFormat="1" applyFont="1" applyFill="1" applyBorder="1"/>
    <xf numFmtId="164" fontId="3" fillId="8" borderId="6" xfId="0" applyNumberFormat="1" applyFont="1" applyFill="1" applyBorder="1"/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17" xfId="0" applyBorder="1"/>
    <xf numFmtId="0" fontId="0" fillId="0" borderId="1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'Main file '!$C$19</c:f>
              <c:strCache>
                <c:ptCount val="1"/>
                <c:pt idx="0">
                  <c:v>New Hourly Rate for  Patient Care (Proxy)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'Main file '!$D$19:$O$19</c:f>
              <c:numCache>
                <c:formatCode>_(* #,##0.00_);_(* \(#,##0.00\);_(* "-"??_);_(@_)</c:formatCode>
                <c:ptCount val="12"/>
                <c:pt idx="0">
                  <c:v>54.883861767176541</c:v>
                </c:pt>
                <c:pt idx="1">
                  <c:v>59.32650443445533</c:v>
                </c:pt>
                <c:pt idx="2">
                  <c:v>54.794520547945204</c:v>
                </c:pt>
                <c:pt idx="3">
                  <c:v>57.553956834532379</c:v>
                </c:pt>
                <c:pt idx="4">
                  <c:v>68.181818181818187</c:v>
                </c:pt>
                <c:pt idx="5">
                  <c:v>94.400771582132293</c:v>
                </c:pt>
                <c:pt idx="6">
                  <c:v>100.00081735395371</c:v>
                </c:pt>
                <c:pt idx="7">
                  <c:v>81.081081081081095</c:v>
                </c:pt>
                <c:pt idx="8">
                  <c:v>89.183813643056666</c:v>
                </c:pt>
                <c:pt idx="9">
                  <c:v>69.710779183100271</c:v>
                </c:pt>
                <c:pt idx="10">
                  <c:v>67.096624963734016</c:v>
                </c:pt>
                <c:pt idx="11">
                  <c:v>75.798297486969901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1-4BCA-B375-9A88276FF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90896"/>
        <c:axId val="690098016"/>
      </c:lineChart>
      <c:catAx>
        <c:axId val="1428390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098016"/>
        <c:crosses val="autoZero"/>
        <c:auto val="1"/>
        <c:lblAlgn val="ctr"/>
        <c:lblOffset val="100"/>
        <c:noMultiLvlLbl val="0"/>
      </c:catAx>
      <c:valAx>
        <c:axId val="69009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39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Multiplier chart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'Main file '!$D$9:$O$9</c:f>
              <c:numCache>
                <c:formatCode>_(* #,##0.00_);_(* \(#,##0.00\);_(* "-"??_);_(@_)</c:formatCode>
                <c:ptCount val="12"/>
                <c:pt idx="0">
                  <c:v>1.0976772353435309</c:v>
                </c:pt>
                <c:pt idx="1">
                  <c:v>1.1346193973089582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1.3111218275296148</c:v>
                </c:pt>
                <c:pt idx="6">
                  <c:v>1.3111218275296148</c:v>
                </c:pt>
                <c:pt idx="7">
                  <c:v>1</c:v>
                </c:pt>
                <c:pt idx="8">
                  <c:v>1.0305685132086546</c:v>
                </c:pt>
                <c:pt idx="9">
                  <c:v>1.1928288882441602</c:v>
                </c:pt>
                <c:pt idx="10">
                  <c:v>1.1928288882441602</c:v>
                </c:pt>
                <c:pt idx="11">
                  <c:v>1.2885710572784883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7-4320-A162-FFF68BC5F82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'Main file '!$D$15:$O$15</c:f>
              <c:numCache>
                <c:formatCode>_(* #,##0.00_);_(* \(#,##0.00\);_(* "-"??_);_(@_)</c:formatCode>
                <c:ptCount val="12"/>
                <c:pt idx="0">
                  <c:v>1.25</c:v>
                </c:pt>
                <c:pt idx="1">
                  <c:v>1.3071895424836601</c:v>
                </c:pt>
                <c:pt idx="2">
                  <c:v>1.3698630136986301</c:v>
                </c:pt>
                <c:pt idx="3">
                  <c:v>1.4388489208633095</c:v>
                </c:pt>
                <c:pt idx="4">
                  <c:v>1.5151515151515154</c:v>
                </c:pt>
                <c:pt idx="5">
                  <c:v>1.6000000000000003</c:v>
                </c:pt>
                <c:pt idx="6">
                  <c:v>1.6949152542372885</c:v>
                </c:pt>
                <c:pt idx="7">
                  <c:v>1.801801801801802</c:v>
                </c:pt>
                <c:pt idx="8">
                  <c:v>1.9230769230769234</c:v>
                </c:pt>
                <c:pt idx="9">
                  <c:v>1.2987012987012987</c:v>
                </c:pt>
                <c:pt idx="10">
                  <c:v>1.25</c:v>
                </c:pt>
                <c:pt idx="11">
                  <c:v>1.3071895424836601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7-4320-A162-FFF68BC5F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8923456"/>
        <c:axId val="939927312"/>
      </c:lineChart>
      <c:catAx>
        <c:axId val="1478923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927312"/>
        <c:crosses val="autoZero"/>
        <c:auto val="1"/>
        <c:lblAlgn val="ctr"/>
        <c:lblOffset val="100"/>
        <c:noMultiLvlLbl val="0"/>
      </c:catAx>
      <c:valAx>
        <c:axId val="93992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92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4050</xdr:colOff>
      <xdr:row>20</xdr:row>
      <xdr:rowOff>77553</xdr:rowOff>
    </xdr:from>
    <xdr:to>
      <xdr:col>6</xdr:col>
      <xdr:colOff>29459</xdr:colOff>
      <xdr:row>32</xdr:row>
      <xdr:rowOff>151576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CB8989-F1D7-EC10-6C3A-11B1E206C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105003</xdr:colOff>
      <xdr:row>20</xdr:row>
      <xdr:rowOff>81185</xdr:rowOff>
    </xdr:from>
    <xdr:to>
      <xdr:col>14</xdr:col>
      <xdr:colOff>663072</xdr:colOff>
      <xdr:row>32</xdr:row>
      <xdr:rowOff>140710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A27F071-4BDD-0D78-7E85-B9EA9D140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3201-5FB1-4C20-8E4C-FFD724CF0934}">
  <sheetPr>
    <pageSetUpPr fitToPage="1"/>
  </sheetPr>
  <dimension ref="B1:Q33"/>
  <sheetViews>
    <sheetView tabSelected="1" zoomScale="88" workbookViewId="0">
      <selection activeCell="B23" sqref="B23"/>
    </sheetView>
  </sheetViews>
  <sheetFormatPr defaultRowHeight="15" x14ac:dyDescent="0.25"/>
  <cols>
    <col min="2" max="2" width="31.140625" style="2" customWidth="1"/>
    <col min="3" max="3" width="53.7109375" customWidth="1"/>
    <col min="4" max="15" width="10.7109375" bestFit="1" customWidth="1"/>
    <col min="16" max="16" width="11.85546875" hidden="1" customWidth="1"/>
    <col min="17" max="17" width="11.140625" bestFit="1" customWidth="1"/>
  </cols>
  <sheetData>
    <row r="1" spans="2:17" ht="19.5" thickBot="1" x14ac:dyDescent="0.35">
      <c r="B1" s="32"/>
      <c r="C1" s="33"/>
      <c r="D1" s="34" t="s">
        <v>0</v>
      </c>
      <c r="E1" s="34" t="s">
        <v>1</v>
      </c>
      <c r="F1" s="34" t="s">
        <v>2</v>
      </c>
      <c r="G1" s="34" t="s">
        <v>3</v>
      </c>
      <c r="H1" s="34" t="s">
        <v>4</v>
      </c>
      <c r="I1" s="34" t="s">
        <v>5</v>
      </c>
      <c r="J1" s="34" t="s">
        <v>6</v>
      </c>
      <c r="K1" s="34" t="s">
        <v>7</v>
      </c>
      <c r="L1" s="34" t="s">
        <v>8</v>
      </c>
      <c r="M1" s="34" t="s">
        <v>9</v>
      </c>
      <c r="N1" s="34" t="s">
        <v>10</v>
      </c>
      <c r="O1" s="34" t="s">
        <v>11</v>
      </c>
      <c r="P1" t="s">
        <v>13</v>
      </c>
    </row>
    <row r="2" spans="2:17" ht="18.75" x14ac:dyDescent="0.3">
      <c r="B2" s="35" t="s">
        <v>15</v>
      </c>
      <c r="C2" s="36" t="s">
        <v>17</v>
      </c>
      <c r="D2" s="37">
        <f t="shared" ref="D2:O2" si="0">D3*D4</f>
        <v>6742.68</v>
      </c>
      <c r="E2" s="37">
        <f t="shared" si="0"/>
        <v>6742.68</v>
      </c>
      <c r="F2" s="37">
        <f t="shared" si="0"/>
        <v>6742.68</v>
      </c>
      <c r="G2" s="37">
        <f t="shared" si="0"/>
        <v>6742.68</v>
      </c>
      <c r="H2" s="37">
        <f t="shared" si="0"/>
        <v>7585.5150000000003</v>
      </c>
      <c r="I2" s="37">
        <f t="shared" si="0"/>
        <v>7585.5150000000003</v>
      </c>
      <c r="J2" s="37">
        <f t="shared" si="0"/>
        <v>7585.5150000000003</v>
      </c>
      <c r="K2" s="37">
        <f t="shared" si="0"/>
        <v>7585.5150000000003</v>
      </c>
      <c r="L2" s="37">
        <f t="shared" si="0"/>
        <v>7585.5150000000003</v>
      </c>
      <c r="M2" s="37">
        <f t="shared" si="0"/>
        <v>7585.5150000000003</v>
      </c>
      <c r="N2" s="37">
        <f t="shared" si="0"/>
        <v>7585.5150000000003</v>
      </c>
      <c r="O2" s="38">
        <f t="shared" si="0"/>
        <v>7585.5150000000003</v>
      </c>
      <c r="P2" s="1">
        <f>SUM(D2:O2)</f>
        <v>87654.84</v>
      </c>
    </row>
    <row r="3" spans="2:17" ht="18.75" x14ac:dyDescent="0.3">
      <c r="B3" s="11"/>
      <c r="C3" s="3" t="s">
        <v>12</v>
      </c>
      <c r="D3" s="15">
        <v>40</v>
      </c>
      <c r="E3" s="15">
        <v>40</v>
      </c>
      <c r="F3" s="15">
        <v>40</v>
      </c>
      <c r="G3" s="15">
        <v>40</v>
      </c>
      <c r="H3" s="15">
        <v>45</v>
      </c>
      <c r="I3" s="15">
        <v>45</v>
      </c>
      <c r="J3" s="15">
        <v>45</v>
      </c>
      <c r="K3" s="15">
        <v>45</v>
      </c>
      <c r="L3" s="15">
        <v>45</v>
      </c>
      <c r="M3" s="15">
        <v>45</v>
      </c>
      <c r="N3" s="15">
        <v>45</v>
      </c>
      <c r="O3" s="39">
        <v>45</v>
      </c>
      <c r="P3" s="1"/>
    </row>
    <row r="4" spans="2:17" ht="18.75" x14ac:dyDescent="0.3">
      <c r="B4" s="12"/>
      <c r="C4" s="3" t="s">
        <v>14</v>
      </c>
      <c r="D4" s="15">
        <v>168.56700000000001</v>
      </c>
      <c r="E4" s="15">
        <v>168.56700000000001</v>
      </c>
      <c r="F4" s="15">
        <v>168.56700000000001</v>
      </c>
      <c r="G4" s="15">
        <v>168.56700000000001</v>
      </c>
      <c r="H4" s="15">
        <v>168.56700000000001</v>
      </c>
      <c r="I4" s="15">
        <v>168.56700000000001</v>
      </c>
      <c r="J4" s="15">
        <v>168.56700000000001</v>
      </c>
      <c r="K4" s="15">
        <v>168.56700000000001</v>
      </c>
      <c r="L4" s="15">
        <v>168.56700000000001</v>
      </c>
      <c r="M4" s="15">
        <v>168.56700000000001</v>
      </c>
      <c r="N4" s="15">
        <v>168.56700000000001</v>
      </c>
      <c r="O4" s="39">
        <v>168.56700000000001</v>
      </c>
      <c r="P4" s="1">
        <v>2022.75</v>
      </c>
      <c r="Q4" s="1"/>
    </row>
    <row r="5" spans="2:17" ht="18.75" x14ac:dyDescent="0.3">
      <c r="B5" s="12"/>
      <c r="C5" s="3" t="s">
        <v>26</v>
      </c>
      <c r="D5" s="15"/>
      <c r="E5" s="15"/>
      <c r="F5" s="15"/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39">
        <v>0</v>
      </c>
      <c r="P5" s="1"/>
    </row>
    <row r="6" spans="2:17" ht="18.75" x14ac:dyDescent="0.3">
      <c r="B6" s="12"/>
      <c r="C6" s="3" t="s">
        <v>24</v>
      </c>
      <c r="D6" s="15">
        <v>15</v>
      </c>
      <c r="E6" s="15">
        <v>20</v>
      </c>
      <c r="F6" s="15"/>
      <c r="G6" s="15"/>
      <c r="H6" s="15">
        <v>0</v>
      </c>
      <c r="I6" s="15">
        <v>0</v>
      </c>
      <c r="J6" s="15">
        <v>0</v>
      </c>
      <c r="K6" s="15">
        <v>0</v>
      </c>
      <c r="L6" s="15">
        <v>5</v>
      </c>
      <c r="M6" s="15">
        <v>7.25</v>
      </c>
      <c r="N6" s="15">
        <v>7.25</v>
      </c>
      <c r="O6" s="39">
        <v>0</v>
      </c>
      <c r="P6" s="1"/>
    </row>
    <row r="7" spans="2:17" ht="18.75" x14ac:dyDescent="0.3">
      <c r="B7" s="12"/>
      <c r="C7" s="3" t="s">
        <v>25</v>
      </c>
      <c r="D7" s="15"/>
      <c r="E7" s="15">
        <v>0</v>
      </c>
      <c r="F7" s="15"/>
      <c r="G7" s="15">
        <v>0</v>
      </c>
      <c r="H7" s="15">
        <v>0</v>
      </c>
      <c r="I7" s="15">
        <v>40</v>
      </c>
      <c r="J7" s="15">
        <v>40</v>
      </c>
      <c r="K7" s="15">
        <v>0</v>
      </c>
      <c r="L7" s="15">
        <v>0</v>
      </c>
      <c r="M7" s="15">
        <v>20</v>
      </c>
      <c r="N7" s="15">
        <v>20</v>
      </c>
      <c r="O7" s="39">
        <v>37.75</v>
      </c>
      <c r="P7" s="1"/>
    </row>
    <row r="8" spans="2:17" ht="19.5" thickBot="1" x14ac:dyDescent="0.35">
      <c r="B8" s="10"/>
      <c r="C8" s="4" t="s">
        <v>16</v>
      </c>
      <c r="D8" s="16">
        <f t="shared" ref="D8:O8" si="1">D4-D7-D6-D5</f>
        <v>153.56700000000001</v>
      </c>
      <c r="E8" s="16">
        <f t="shared" si="1"/>
        <v>148.56700000000001</v>
      </c>
      <c r="F8" s="16">
        <f t="shared" si="1"/>
        <v>168.56700000000001</v>
      </c>
      <c r="G8" s="16">
        <f t="shared" si="1"/>
        <v>168.56700000000001</v>
      </c>
      <c r="H8" s="16">
        <f t="shared" si="1"/>
        <v>168.56700000000001</v>
      </c>
      <c r="I8" s="16">
        <f t="shared" si="1"/>
        <v>128.56700000000001</v>
      </c>
      <c r="J8" s="16">
        <f t="shared" si="1"/>
        <v>128.56700000000001</v>
      </c>
      <c r="K8" s="16">
        <f t="shared" si="1"/>
        <v>168.56700000000001</v>
      </c>
      <c r="L8" s="16">
        <f t="shared" si="1"/>
        <v>163.56700000000001</v>
      </c>
      <c r="M8" s="16">
        <f t="shared" si="1"/>
        <v>141.31700000000001</v>
      </c>
      <c r="N8" s="16">
        <f t="shared" si="1"/>
        <v>141.31700000000001</v>
      </c>
      <c r="O8" s="40">
        <f t="shared" si="1"/>
        <v>130.81700000000001</v>
      </c>
      <c r="P8" s="1"/>
    </row>
    <row r="9" spans="2:17" ht="19.5" thickTop="1" x14ac:dyDescent="0.3">
      <c r="B9" s="10"/>
      <c r="C9" s="24"/>
      <c r="D9" s="25">
        <f t="shared" ref="D9:O9" si="2">D4/D8</f>
        <v>1.0976772353435309</v>
      </c>
      <c r="E9" s="25">
        <f t="shared" si="2"/>
        <v>1.1346193973089582</v>
      </c>
      <c r="F9" s="25">
        <f t="shared" si="2"/>
        <v>1</v>
      </c>
      <c r="G9" s="25">
        <f t="shared" si="2"/>
        <v>1</v>
      </c>
      <c r="H9" s="25">
        <f t="shared" si="2"/>
        <v>1</v>
      </c>
      <c r="I9" s="25">
        <f t="shared" si="2"/>
        <v>1.3111218275296148</v>
      </c>
      <c r="J9" s="25">
        <f t="shared" si="2"/>
        <v>1.3111218275296148</v>
      </c>
      <c r="K9" s="25">
        <f t="shared" si="2"/>
        <v>1</v>
      </c>
      <c r="L9" s="25">
        <f t="shared" si="2"/>
        <v>1.0305685132086546</v>
      </c>
      <c r="M9" s="25">
        <f t="shared" si="2"/>
        <v>1.1928288882441602</v>
      </c>
      <c r="N9" s="25">
        <f t="shared" si="2"/>
        <v>1.1928288882441602</v>
      </c>
      <c r="O9" s="41">
        <f t="shared" si="2"/>
        <v>1.2885710572784883</v>
      </c>
      <c r="P9" s="1"/>
    </row>
    <row r="10" spans="2:17" ht="37.5" x14ac:dyDescent="0.3">
      <c r="B10" s="13" t="s">
        <v>18</v>
      </c>
      <c r="C10" s="5" t="s">
        <v>27</v>
      </c>
      <c r="D10" s="17">
        <v>0.4</v>
      </c>
      <c r="E10" s="17">
        <f>D10-0.025</f>
        <v>0.375</v>
      </c>
      <c r="F10" s="17">
        <f t="shared" ref="F10:O10" si="3">E10-0.025</f>
        <v>0.35</v>
      </c>
      <c r="G10" s="17">
        <f t="shared" si="3"/>
        <v>0.32499999999999996</v>
      </c>
      <c r="H10" s="17">
        <f t="shared" si="3"/>
        <v>0.29999999999999993</v>
      </c>
      <c r="I10" s="17">
        <f t="shared" si="3"/>
        <v>0.27499999999999991</v>
      </c>
      <c r="J10" s="17">
        <f t="shared" si="3"/>
        <v>0.24999999999999992</v>
      </c>
      <c r="K10" s="17">
        <f t="shared" si="3"/>
        <v>0.22499999999999992</v>
      </c>
      <c r="L10" s="17">
        <f t="shared" si="3"/>
        <v>0.19999999999999993</v>
      </c>
      <c r="M10" s="17">
        <v>0.38</v>
      </c>
      <c r="N10" s="17">
        <v>0.4</v>
      </c>
      <c r="O10" s="42">
        <f t="shared" si="3"/>
        <v>0.375</v>
      </c>
      <c r="P10" s="1"/>
    </row>
    <row r="11" spans="2:17" ht="18.75" x14ac:dyDescent="0.3">
      <c r="B11" s="14"/>
      <c r="C11" s="6" t="s">
        <v>28</v>
      </c>
      <c r="D11" s="18">
        <v>0.4</v>
      </c>
      <c r="E11" s="17">
        <f>D11-0.01</f>
        <v>0.39</v>
      </c>
      <c r="F11" s="17">
        <f t="shared" ref="F11:O11" si="4">E11-0.01</f>
        <v>0.38</v>
      </c>
      <c r="G11" s="17">
        <f t="shared" si="4"/>
        <v>0.37</v>
      </c>
      <c r="H11" s="17">
        <f t="shared" si="4"/>
        <v>0.36</v>
      </c>
      <c r="I11" s="17">
        <f t="shared" si="4"/>
        <v>0.35</v>
      </c>
      <c r="J11" s="17">
        <f t="shared" si="4"/>
        <v>0.33999999999999997</v>
      </c>
      <c r="K11" s="17">
        <f t="shared" si="4"/>
        <v>0.32999999999999996</v>
      </c>
      <c r="L11" s="17">
        <f t="shared" si="4"/>
        <v>0.31999999999999995</v>
      </c>
      <c r="M11" s="17">
        <v>0.39</v>
      </c>
      <c r="N11" s="17">
        <v>0.4</v>
      </c>
      <c r="O11" s="42">
        <f t="shared" si="4"/>
        <v>0.39</v>
      </c>
      <c r="P11" s="1"/>
    </row>
    <row r="12" spans="2:17" ht="18.75" x14ac:dyDescent="0.3">
      <c r="B12" s="14"/>
      <c r="C12" s="6" t="s">
        <v>29</v>
      </c>
      <c r="D12" s="18">
        <v>0.1</v>
      </c>
      <c r="E12" s="18">
        <f>D12*1.025</f>
        <v>0.10249999999999999</v>
      </c>
      <c r="F12" s="18">
        <f t="shared" ref="F12:O12" si="5">E12*1.025</f>
        <v>0.10506249999999999</v>
      </c>
      <c r="G12" s="18">
        <f t="shared" si="5"/>
        <v>0.10768906249999997</v>
      </c>
      <c r="H12" s="18">
        <f t="shared" si="5"/>
        <v>0.11038128906249996</v>
      </c>
      <c r="I12" s="18">
        <f t="shared" si="5"/>
        <v>0.11314082128906244</v>
      </c>
      <c r="J12" s="18">
        <f t="shared" si="5"/>
        <v>0.115969341821289</v>
      </c>
      <c r="K12" s="18">
        <f t="shared" si="5"/>
        <v>0.11886857536682122</v>
      </c>
      <c r="L12" s="18">
        <f t="shared" si="5"/>
        <v>0.12184028975099173</v>
      </c>
      <c r="M12" s="18">
        <f t="shared" si="5"/>
        <v>0.12488629699476651</v>
      </c>
      <c r="N12" s="18">
        <v>0.2</v>
      </c>
      <c r="O12" s="43">
        <f t="shared" si="5"/>
        <v>0.20499999999999999</v>
      </c>
      <c r="P12" s="1"/>
    </row>
    <row r="13" spans="2:17" ht="18.75" x14ac:dyDescent="0.3">
      <c r="B13" s="14"/>
      <c r="C13" s="6" t="s">
        <v>30</v>
      </c>
      <c r="D13" s="18">
        <v>0.1</v>
      </c>
      <c r="E13" s="18">
        <f>D13+0.03</f>
        <v>0.13</v>
      </c>
      <c r="F13" s="18">
        <f t="shared" ref="F13:O13" si="6">E13+0.03</f>
        <v>0.16</v>
      </c>
      <c r="G13" s="18">
        <v>0.2</v>
      </c>
      <c r="H13" s="18">
        <f t="shared" si="6"/>
        <v>0.23</v>
      </c>
      <c r="I13" s="18">
        <f t="shared" si="6"/>
        <v>0.26</v>
      </c>
      <c r="J13" s="18">
        <f t="shared" si="6"/>
        <v>0.29000000000000004</v>
      </c>
      <c r="K13" s="18">
        <v>0.33</v>
      </c>
      <c r="L13" s="18">
        <f t="shared" si="6"/>
        <v>0.36</v>
      </c>
      <c r="M13" s="18">
        <v>0.11</v>
      </c>
      <c r="N13" s="18">
        <v>0</v>
      </c>
      <c r="O13" s="43">
        <f t="shared" si="6"/>
        <v>0.03</v>
      </c>
      <c r="P13" s="1"/>
    </row>
    <row r="14" spans="2:17" ht="15.75" customHeight="1" thickBot="1" x14ac:dyDescent="0.35">
      <c r="B14" s="14"/>
      <c r="C14" s="22" t="s">
        <v>20</v>
      </c>
      <c r="D14" s="23">
        <f>SUM(D10:D13)</f>
        <v>1</v>
      </c>
      <c r="E14" s="23">
        <f t="shared" ref="E14:O14" si="7">SUM(E10:E13)</f>
        <v>0.99750000000000005</v>
      </c>
      <c r="F14" s="23">
        <f t="shared" si="7"/>
        <v>0.99506249999999996</v>
      </c>
      <c r="G14" s="23">
        <f t="shared" si="7"/>
        <v>1.0026890625</v>
      </c>
      <c r="H14" s="23">
        <f t="shared" si="7"/>
        <v>1.0003812890624999</v>
      </c>
      <c r="I14" s="23">
        <f t="shared" si="7"/>
        <v>0.99814082128906234</v>
      </c>
      <c r="J14" s="23">
        <f t="shared" si="7"/>
        <v>0.99596934182128893</v>
      </c>
      <c r="K14" s="23">
        <f t="shared" si="7"/>
        <v>1.0038685753668213</v>
      </c>
      <c r="L14" s="23">
        <f t="shared" si="7"/>
        <v>1.0018402897509917</v>
      </c>
      <c r="M14" s="23">
        <f t="shared" si="7"/>
        <v>1.0048862969947665</v>
      </c>
      <c r="N14" s="23">
        <f t="shared" si="7"/>
        <v>1</v>
      </c>
      <c r="O14" s="44">
        <f t="shared" si="7"/>
        <v>1</v>
      </c>
      <c r="P14" s="1"/>
    </row>
    <row r="15" spans="2:17" ht="15.75" customHeight="1" thickTop="1" x14ac:dyDescent="0.3">
      <c r="B15" s="45"/>
      <c r="C15" s="26" t="s">
        <v>31</v>
      </c>
      <c r="D15" s="27">
        <f>1/(D10+D11)</f>
        <v>1.25</v>
      </c>
      <c r="E15" s="27">
        <f t="shared" ref="E15:O15" si="8">1/(E10+E11)</f>
        <v>1.3071895424836601</v>
      </c>
      <c r="F15" s="27">
        <f t="shared" si="8"/>
        <v>1.3698630136986301</v>
      </c>
      <c r="G15" s="27">
        <f t="shared" si="8"/>
        <v>1.4388489208633095</v>
      </c>
      <c r="H15" s="27">
        <f t="shared" si="8"/>
        <v>1.5151515151515154</v>
      </c>
      <c r="I15" s="27">
        <f t="shared" si="8"/>
        <v>1.6000000000000003</v>
      </c>
      <c r="J15" s="27">
        <f t="shared" si="8"/>
        <v>1.6949152542372885</v>
      </c>
      <c r="K15" s="27">
        <f t="shared" si="8"/>
        <v>1.801801801801802</v>
      </c>
      <c r="L15" s="27">
        <f t="shared" si="8"/>
        <v>1.9230769230769234</v>
      </c>
      <c r="M15" s="27">
        <f t="shared" si="8"/>
        <v>1.2987012987012987</v>
      </c>
      <c r="N15" s="27">
        <f t="shared" si="8"/>
        <v>1.25</v>
      </c>
      <c r="O15" s="46">
        <f t="shared" si="8"/>
        <v>1.3071895424836601</v>
      </c>
      <c r="P15" s="1"/>
    </row>
    <row r="16" spans="2:17" ht="15.75" customHeight="1" x14ac:dyDescent="0.3">
      <c r="B16" s="14"/>
      <c r="C16" s="7" t="s">
        <v>23</v>
      </c>
      <c r="D16" s="19">
        <f t="shared" ref="D16:O16" si="9">D15*D3</f>
        <v>50</v>
      </c>
      <c r="E16" s="19">
        <f t="shared" si="9"/>
        <v>52.287581699346404</v>
      </c>
      <c r="F16" s="19">
        <f t="shared" si="9"/>
        <v>54.794520547945204</v>
      </c>
      <c r="G16" s="19">
        <f t="shared" si="9"/>
        <v>57.553956834532379</v>
      </c>
      <c r="H16" s="19">
        <f t="shared" si="9"/>
        <v>68.181818181818187</v>
      </c>
      <c r="I16" s="19">
        <f t="shared" si="9"/>
        <v>72.000000000000014</v>
      </c>
      <c r="J16" s="19">
        <f t="shared" si="9"/>
        <v>76.27118644067798</v>
      </c>
      <c r="K16" s="19">
        <f t="shared" si="9"/>
        <v>81.081081081081095</v>
      </c>
      <c r="L16" s="19">
        <f t="shared" si="9"/>
        <v>86.538461538461547</v>
      </c>
      <c r="M16" s="19">
        <f t="shared" si="9"/>
        <v>58.441558441558442</v>
      </c>
      <c r="N16" s="19">
        <f t="shared" si="9"/>
        <v>56.25</v>
      </c>
      <c r="O16" s="47">
        <f t="shared" si="9"/>
        <v>58.82352941176471</v>
      </c>
      <c r="P16" s="1"/>
    </row>
    <row r="17" spans="2:16" ht="15.75" customHeight="1" x14ac:dyDescent="0.3">
      <c r="B17" s="10"/>
      <c r="C17" s="8" t="s">
        <v>19</v>
      </c>
      <c r="D17" s="20">
        <f>(D10+D11)</f>
        <v>0.8</v>
      </c>
      <c r="E17" s="20">
        <f t="shared" ref="E17:O17" si="10">(E10+E11)</f>
        <v>0.76500000000000001</v>
      </c>
      <c r="F17" s="20">
        <f t="shared" si="10"/>
        <v>0.73</v>
      </c>
      <c r="G17" s="20">
        <f t="shared" si="10"/>
        <v>0.69499999999999995</v>
      </c>
      <c r="H17" s="20">
        <f t="shared" si="10"/>
        <v>0.65999999999999992</v>
      </c>
      <c r="I17" s="20">
        <f t="shared" si="10"/>
        <v>0.62499999999999989</v>
      </c>
      <c r="J17" s="20">
        <f t="shared" si="10"/>
        <v>0.58999999999999986</v>
      </c>
      <c r="K17" s="20">
        <f t="shared" si="10"/>
        <v>0.55499999999999994</v>
      </c>
      <c r="L17" s="20">
        <f t="shared" si="10"/>
        <v>0.51999999999999991</v>
      </c>
      <c r="M17" s="20">
        <f t="shared" si="10"/>
        <v>0.77</v>
      </c>
      <c r="N17" s="20">
        <f t="shared" si="10"/>
        <v>0.8</v>
      </c>
      <c r="O17" s="48">
        <f t="shared" si="10"/>
        <v>0.76500000000000001</v>
      </c>
      <c r="P17" s="1"/>
    </row>
    <row r="18" spans="2:16" ht="15.75" customHeight="1" x14ac:dyDescent="0.3">
      <c r="B18" s="10"/>
      <c r="C18" s="9" t="s">
        <v>21</v>
      </c>
      <c r="D18" s="21">
        <f t="shared" ref="D18:O18" si="11">D17*D8</f>
        <v>122.85360000000001</v>
      </c>
      <c r="E18" s="21">
        <f t="shared" si="11"/>
        <v>113.653755</v>
      </c>
      <c r="F18" s="21">
        <f t="shared" si="11"/>
        <v>123.05391</v>
      </c>
      <c r="G18" s="21">
        <f t="shared" si="11"/>
        <v>117.154065</v>
      </c>
      <c r="H18" s="21">
        <f t="shared" si="11"/>
        <v>111.25421999999999</v>
      </c>
      <c r="I18" s="21">
        <f t="shared" si="11"/>
        <v>80.35437499999999</v>
      </c>
      <c r="J18" s="21">
        <f t="shared" si="11"/>
        <v>75.854529999999983</v>
      </c>
      <c r="K18" s="21">
        <f t="shared" si="11"/>
        <v>93.554684999999992</v>
      </c>
      <c r="L18" s="21">
        <f t="shared" si="11"/>
        <v>85.054839999999984</v>
      </c>
      <c r="M18" s="21">
        <f t="shared" si="11"/>
        <v>108.81409000000001</v>
      </c>
      <c r="N18" s="21">
        <f t="shared" si="11"/>
        <v>113.05360000000002</v>
      </c>
      <c r="O18" s="49">
        <f t="shared" si="11"/>
        <v>100.075005</v>
      </c>
      <c r="P18" s="1"/>
    </row>
    <row r="19" spans="2:16" ht="15.75" customHeight="1" x14ac:dyDescent="0.3">
      <c r="B19" s="10"/>
      <c r="C19" s="30" t="s">
        <v>22</v>
      </c>
      <c r="D19" s="31">
        <f t="shared" ref="D19:O19" si="12">D2/D18</f>
        <v>54.883861767176541</v>
      </c>
      <c r="E19" s="31">
        <f t="shared" si="12"/>
        <v>59.32650443445533</v>
      </c>
      <c r="F19" s="31">
        <f t="shared" si="12"/>
        <v>54.794520547945204</v>
      </c>
      <c r="G19" s="31">
        <f t="shared" si="12"/>
        <v>57.553956834532379</v>
      </c>
      <c r="H19" s="31">
        <f t="shared" si="12"/>
        <v>68.181818181818187</v>
      </c>
      <c r="I19" s="31">
        <f t="shared" si="12"/>
        <v>94.400771582132293</v>
      </c>
      <c r="J19" s="31">
        <f t="shared" si="12"/>
        <v>100.00081735395371</v>
      </c>
      <c r="K19" s="31">
        <f t="shared" si="12"/>
        <v>81.081081081081095</v>
      </c>
      <c r="L19" s="31">
        <f t="shared" si="12"/>
        <v>89.183813643056666</v>
      </c>
      <c r="M19" s="31">
        <f t="shared" si="12"/>
        <v>69.710779183100271</v>
      </c>
      <c r="N19" s="31">
        <f t="shared" si="12"/>
        <v>67.096624963734016</v>
      </c>
      <c r="O19" s="50">
        <f t="shared" si="12"/>
        <v>75.798297486969901</v>
      </c>
      <c r="P19" s="1"/>
    </row>
    <row r="20" spans="2:16" ht="15.75" customHeight="1" x14ac:dyDescent="0.3">
      <c r="B20" s="10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51"/>
      <c r="P20" s="1"/>
    </row>
    <row r="21" spans="2:16" ht="15.75" customHeight="1" x14ac:dyDescent="0.25">
      <c r="B21" s="11"/>
      <c r="D21" s="1"/>
      <c r="O21" s="52"/>
      <c r="P21" s="1"/>
    </row>
    <row r="22" spans="2:16" ht="15.75" customHeight="1" x14ac:dyDescent="0.25">
      <c r="B22" s="11"/>
      <c r="O22" s="52"/>
      <c r="P22" s="1"/>
    </row>
    <row r="23" spans="2:16" ht="15.75" customHeight="1" x14ac:dyDescent="0.25">
      <c r="B23" s="11"/>
      <c r="O23" s="52"/>
      <c r="P23" s="1"/>
    </row>
    <row r="24" spans="2:16" x14ac:dyDescent="0.25">
      <c r="B24" s="11"/>
      <c r="O24" s="52"/>
      <c r="P24" s="1"/>
    </row>
    <row r="25" spans="2:16" x14ac:dyDescent="0.25">
      <c r="B25" s="11"/>
      <c r="O25" s="52"/>
    </row>
    <row r="26" spans="2:16" x14ac:dyDescent="0.25">
      <c r="B26" s="11"/>
      <c r="O26" s="52"/>
    </row>
    <row r="27" spans="2:16" x14ac:dyDescent="0.25">
      <c r="B27" s="11"/>
      <c r="O27" s="52"/>
    </row>
    <row r="28" spans="2:16" x14ac:dyDescent="0.25">
      <c r="B28" s="11"/>
      <c r="O28" s="52"/>
    </row>
    <row r="29" spans="2:16" x14ac:dyDescent="0.25">
      <c r="B29" s="11"/>
      <c r="O29" s="52"/>
    </row>
    <row r="30" spans="2:16" x14ac:dyDescent="0.25">
      <c r="B30" s="11"/>
      <c r="O30" s="52"/>
    </row>
    <row r="31" spans="2:16" x14ac:dyDescent="0.25">
      <c r="B31" s="11"/>
      <c r="O31" s="52"/>
    </row>
    <row r="32" spans="2:16" x14ac:dyDescent="0.25">
      <c r="B32" s="11"/>
      <c r="O32" s="52"/>
    </row>
    <row r="33" spans="2:15" ht="15.75" thickBot="1" x14ac:dyDescent="0.3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</row>
  </sheetData>
  <pageMargins left="0.7" right="0.7" top="0.75" bottom="0.75" header="0.3" footer="0.3"/>
  <pageSetup scale="55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43D4B4C41DB45B8AB8080EA4C379C" ma:contentTypeVersion="18" ma:contentTypeDescription="Create a new document." ma:contentTypeScope="" ma:versionID="429b0f86024504906fd37c2032cbfb24">
  <xsd:schema xmlns:xsd="http://www.w3.org/2001/XMLSchema" xmlns:xs="http://www.w3.org/2001/XMLSchema" xmlns:p="http://schemas.microsoft.com/office/2006/metadata/properties" xmlns:ns2="1226895d-a49c-4384-bca4-60b43a1d70f6" xmlns:ns3="a241be55-8eed-4ada-b246-699491c8ee38" targetNamespace="http://schemas.microsoft.com/office/2006/metadata/properties" ma:root="true" ma:fieldsID="67b514a98cf61a19b3926dc6ff6e4a1c" ns2:_="" ns3:_="">
    <xsd:import namespace="1226895d-a49c-4384-bca4-60b43a1d70f6"/>
    <xsd:import namespace="a241be55-8eed-4ada-b246-699491c8e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6895d-a49c-4384-bca4-60b43a1d70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9cdb2b0-7700-4847-ab1b-b93d7df927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1be55-8eed-4ada-b246-699491c8e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704e26-2b1b-4a19-82c3-675019b5c440}" ma:internalName="TaxCatchAll" ma:showField="CatchAllData" ma:web="a241be55-8eed-4ada-b246-699491c8e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41be55-8eed-4ada-b246-699491c8ee38" xsi:nil="true"/>
    <lcf76f155ced4ddcb4097134ff3c332f xmlns="1226895d-a49c-4384-bca4-60b43a1d70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3FC014-A52E-432C-937B-B0101539C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6895d-a49c-4384-bca4-60b43a1d70f6"/>
    <ds:schemaRef ds:uri="a241be55-8eed-4ada-b246-699491c8ee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2182FC-D7DD-4B83-BC93-6D0413D3E8B1}">
  <ds:schemaRefs>
    <ds:schemaRef ds:uri="http://schemas.microsoft.com/office/2006/metadata/properties"/>
    <ds:schemaRef ds:uri="http://schemas.microsoft.com/office/infopath/2007/PartnerControls"/>
    <ds:schemaRef ds:uri="a241be55-8eed-4ada-b246-699491c8ee38"/>
    <ds:schemaRef ds:uri="1226895d-a49c-4384-bca4-60b43a1d70f6"/>
  </ds:schemaRefs>
</ds:datastoreItem>
</file>

<file path=customXml/itemProps3.xml><?xml version="1.0" encoding="utf-8"?>
<ds:datastoreItem xmlns:ds="http://schemas.openxmlformats.org/officeDocument/2006/customXml" ds:itemID="{238FA3C7-5EC3-40F6-A1CD-0AA13AC7B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file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Rymkiewicz</dc:creator>
  <cp:keywords/>
  <dc:description/>
  <cp:lastModifiedBy>Tamara Reichert</cp:lastModifiedBy>
  <cp:revision/>
  <cp:lastPrinted>2023-10-26T14:57:06Z</cp:lastPrinted>
  <dcterms:created xsi:type="dcterms:W3CDTF">2022-03-10T19:02:00Z</dcterms:created>
  <dcterms:modified xsi:type="dcterms:W3CDTF">2023-11-09T21:22:01Z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0x010100F2643D4B4C41DB45B8AB8080EA4C379C</vt:lpwstr>
  </property>
</Properties>
</file>